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ocuments\Documents\Aanpassingen menu- en bestellijsten\"/>
    </mc:Choice>
  </mc:AlternateContent>
  <xr:revisionPtr revIDLastSave="0" documentId="13_ncr:1_{EDBDBAD1-92CA-4AAD-90C5-3DD9CC13149D}" xr6:coauthVersionLast="47" xr6:coauthVersionMax="47" xr10:uidLastSave="{00000000-0000-0000-0000-000000000000}"/>
  <bookViews>
    <workbookView xWindow="1116" yWindow="1116" windowWidth="15672" windowHeight="10848" xr2:uid="{00000000-000D-0000-FFFF-FFFF00000000}"/>
  </bookViews>
  <sheets>
    <sheet name="Blad1" sheetId="1" r:id="rId1"/>
    <sheet name="Blad2" sheetId="2" r:id="rId2"/>
    <sheet name="Blad3" sheetId="3" r:id="rId3"/>
  </sheets>
  <calcPr calcId="191029"/>
</workbook>
</file>

<file path=xl/calcChain.xml><?xml version="1.0" encoding="utf-8"?>
<calcChain xmlns="http://schemas.openxmlformats.org/spreadsheetml/2006/main">
  <c r="P29" i="1" l="1"/>
  <c r="Q29" i="1" s="1"/>
  <c r="P30" i="1"/>
  <c r="Q30" i="1" s="1"/>
  <c r="N8" i="1"/>
  <c r="Q8" i="1" s="1"/>
  <c r="N9" i="1"/>
  <c r="Q9" i="1" s="1"/>
  <c r="N10" i="1"/>
  <c r="Q10" i="1" s="1"/>
  <c r="N11" i="1"/>
  <c r="Q11" i="1"/>
  <c r="N12" i="1"/>
  <c r="Q12" i="1" s="1"/>
  <c r="N13" i="1"/>
  <c r="Q13" i="1" s="1"/>
  <c r="N14" i="1"/>
  <c r="Q14" i="1" s="1"/>
  <c r="N15" i="1"/>
  <c r="Q15" i="1"/>
  <c r="N16" i="1"/>
  <c r="Q16" i="1"/>
  <c r="N17" i="1"/>
  <c r="Q17" i="1"/>
  <c r="N18" i="1"/>
  <c r="Q18" i="1" s="1"/>
  <c r="N19" i="1"/>
  <c r="Q19" i="1" s="1"/>
  <c r="N20" i="1"/>
  <c r="Q20" i="1" s="1"/>
  <c r="N21" i="1"/>
  <c r="Q21" i="1" s="1"/>
  <c r="N22" i="1"/>
  <c r="Q22" i="1" s="1"/>
  <c r="N23" i="1"/>
  <c r="Q23" i="1" s="1"/>
  <c r="N24" i="1"/>
  <c r="Q24" i="1" s="1"/>
  <c r="N25" i="1"/>
  <c r="Q25" i="1" s="1"/>
  <c r="Q27" i="1"/>
  <c r="Q34" i="1"/>
  <c r="Q35" i="1"/>
  <c r="Q36" i="1"/>
  <c r="Q37" i="1"/>
  <c r="Q38" i="1"/>
  <c r="Q41" i="1"/>
  <c r="Q42" i="1"/>
  <c r="Q43" i="1"/>
  <c r="Q44" i="1"/>
  <c r="Q45" i="1"/>
  <c r="Q51" i="1"/>
  <c r="Q52" i="1"/>
  <c r="Q53" i="1"/>
  <c r="Q54" i="1"/>
  <c r="K8" i="1"/>
  <c r="Q55" i="1" l="1"/>
  <c r="O55" i="1"/>
  <c r="Q56" i="1" s="1"/>
  <c r="Q61" i="1" l="1"/>
  <c r="Q59" i="1" s="1"/>
  <c r="Q57" i="1" s="1"/>
</calcChain>
</file>

<file path=xl/sharedStrings.xml><?xml version="1.0" encoding="utf-8"?>
<sst xmlns="http://schemas.openxmlformats.org/spreadsheetml/2006/main" count="116" uniqueCount="92">
  <si>
    <t>Op rekening</t>
  </si>
  <si>
    <t>Broodjes</t>
  </si>
  <si>
    <t>Vergader broodjes service:</t>
  </si>
  <si>
    <t>Ei (versgekookt)</t>
  </si>
  <si>
    <t>Oude Kaas</t>
  </si>
  <si>
    <t xml:space="preserve">Bieslookkaas </t>
  </si>
  <si>
    <t>Brie</t>
  </si>
  <si>
    <t>Kip-Kerriesalade</t>
  </si>
  <si>
    <t>Beenham</t>
  </si>
  <si>
    <t>Fricandeau</t>
  </si>
  <si>
    <t>Filet Americain</t>
  </si>
  <si>
    <t>Filet Americain speciaal*</t>
  </si>
  <si>
    <t xml:space="preserve">Tonijnsalade </t>
  </si>
  <si>
    <t>Prijs</t>
  </si>
  <si>
    <t>B.T.W.</t>
  </si>
  <si>
    <t xml:space="preserve">Totaal </t>
  </si>
  <si>
    <t>Sub totaal:</t>
  </si>
  <si>
    <t>Gezond</t>
  </si>
  <si>
    <t>Parma ham</t>
  </si>
  <si>
    <t>Gerookte zalm</t>
  </si>
  <si>
    <t>Jongbelegen Kaas</t>
  </si>
  <si>
    <t>Huisgerookte rib-eye</t>
  </si>
  <si>
    <t>Kipfilet</t>
  </si>
  <si>
    <t>Kroket</t>
  </si>
  <si>
    <t>Frikandel</t>
  </si>
  <si>
    <t>Maaltijdsalade zalm</t>
  </si>
  <si>
    <t>Wit</t>
  </si>
  <si>
    <t>Bruin</t>
  </si>
  <si>
    <t>Luxe Zacht</t>
  </si>
  <si>
    <t>Kwekkeboom kroket</t>
  </si>
  <si>
    <t>Karnemelk</t>
  </si>
  <si>
    <t>Melk</t>
  </si>
  <si>
    <t>* met ei en curry</t>
  </si>
  <si>
    <t>Pistolet</t>
  </si>
  <si>
    <t xml:space="preserve"> BTW</t>
  </si>
  <si>
    <t>Incl.</t>
  </si>
  <si>
    <t>Dranken</t>
  </si>
  <si>
    <t>Totaal:</t>
  </si>
  <si>
    <t>Vergaderservice (vanaf 4 personen)</t>
  </si>
  <si>
    <t>aantal</t>
  </si>
  <si>
    <t>Bal gehakt</t>
  </si>
  <si>
    <t>prijs</t>
  </si>
  <si>
    <t>Maaltijdsalades</t>
  </si>
  <si>
    <t>Snack met een wit puntje</t>
  </si>
  <si>
    <t>Sauzen</t>
  </si>
  <si>
    <t>Mayo</t>
  </si>
  <si>
    <t>Speciaal</t>
  </si>
  <si>
    <t>Pinda</t>
  </si>
  <si>
    <t>Oorlog</t>
  </si>
  <si>
    <t>Flip</t>
  </si>
  <si>
    <t xml:space="preserve">Onze salades zijn dagvers gemaakt en worden geserveerd met maisbrood.
</t>
  </si>
  <si>
    <t>50 stuks inclusief saus</t>
  </si>
  <si>
    <t>75 stuks inclusief saus</t>
  </si>
  <si>
    <t>100 stuks inclusief saus</t>
  </si>
  <si>
    <t xml:space="preserve">Bitterganituren (gemengd) </t>
  </si>
  <si>
    <t xml:space="preserve"> Meergranen triangel</t>
  </si>
  <si>
    <t xml:space="preserve">1 hard en 1 zacht broodje met 1 beker melk, 1 flesje jus  d'orange </t>
  </si>
  <si>
    <t xml:space="preserve">1 hard en 1 zacht broodje met 1 beker karnemelk, 1 flesje jus  d'orange </t>
  </si>
  <si>
    <t xml:space="preserve">2 zachte broodjes met 1 beker melk, 1 flesje jus  d'orange </t>
  </si>
  <si>
    <t xml:space="preserve">2 zachte broodjes met 1 beker karnemelk, 1 flesje jus  d'orange </t>
  </si>
  <si>
    <t>2 rijkelijk belegde broodjes, 1 broodje kroket:</t>
  </si>
  <si>
    <t>Verse Jus</t>
  </si>
  <si>
    <t>Gevar. belegde luxe zachte broodjes</t>
  </si>
  <si>
    <t>Maaltijdsalade beenham</t>
  </si>
  <si>
    <t>Maaltijdsal. gerookte kip</t>
  </si>
  <si>
    <t>Kaassoufflé</t>
  </si>
  <si>
    <t>Bezorgkosten (tot €20):</t>
  </si>
  <si>
    <t>Mozzarella, rode pesto</t>
  </si>
  <si>
    <t>Eiersalade</t>
  </si>
  <si>
    <t>Kenmerk</t>
  </si>
  <si>
    <t>Bedrijfsnaam</t>
  </si>
  <si>
    <t>Adres</t>
  </si>
  <si>
    <t>PC en plaats</t>
  </si>
  <si>
    <t>Contact persoon</t>
  </si>
  <si>
    <t>Telefoon nummer</t>
  </si>
  <si>
    <t>Dat./tijd van bezorgen</t>
  </si>
  <si>
    <t>Maaltijdsalade brie</t>
  </si>
  <si>
    <t>Italiaanse bol</t>
  </si>
  <si>
    <t>à € 3,00 (vanaf 20 st)</t>
  </si>
  <si>
    <t>*Alle blikjes en flesjes zijn inclusief statiegeld</t>
  </si>
  <si>
    <t>Jus d'orange*</t>
  </si>
  <si>
    <t>Coca Cola*</t>
  </si>
  <si>
    <t>Coca Cola zero*</t>
  </si>
  <si>
    <t>Lipton Ice*</t>
  </si>
  <si>
    <t>Lipton Ice green*</t>
  </si>
  <si>
    <t>Spa blauw*</t>
  </si>
  <si>
    <t>Spa rood*</t>
  </si>
  <si>
    <t>Fanta sinas*</t>
  </si>
  <si>
    <t>Appelsap*</t>
  </si>
  <si>
    <t>Chocomel*</t>
  </si>
  <si>
    <t>Fristi*</t>
  </si>
  <si>
    <t>Red Bull*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</si>
</sst>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3" fillId="0" borderId="0" xfId="0" applyFont="1"/>
    <xf numFmtId="0" fontId="1" fillId="0" borderId="1" xfId="0" applyFont="1" applyBorder="1"/>
    <xf numFmtId="0" fontId="1" fillId="0" borderId="1" xfId="0" applyFont="1" applyBorder="1" applyProtection="1">
      <protection locked="0"/>
    </xf>
    <xf numFmtId="9" fontId="1" fillId="0" borderId="1" xfId="0" applyNumberFormat="1" applyFont="1" applyBorder="1"/>
    <xf numFmtId="0" fontId="1" fillId="0" borderId="0" xfId="0" applyFont="1" applyAlignment="1">
      <alignment horizontal="right"/>
    </xf>
    <xf numFmtId="9" fontId="1" fillId="0" borderId="0" xfId="0" applyNumberFormat="1" applyFont="1"/>
    <xf numFmtId="0" fontId="1" fillId="2" borderId="2" xfId="0" applyFont="1" applyFill="1" applyBorder="1"/>
    <xf numFmtId="0" fontId="3" fillId="0" borderId="3" xfId="0" applyFont="1" applyBorder="1"/>
    <xf numFmtId="0" fontId="3" fillId="0" borderId="5" xfId="0" applyFont="1" applyBorder="1"/>
    <xf numFmtId="164" fontId="2" fillId="0" borderId="1" xfId="0" applyNumberFormat="1" applyFont="1" applyBorder="1"/>
    <xf numFmtId="0" fontId="3" fillId="0" borderId="3" xfId="0" applyFont="1" applyBorder="1" applyAlignment="1">
      <alignment horizontal="center"/>
    </xf>
    <xf numFmtId="164" fontId="6" fillId="0" borderId="3" xfId="0" applyNumberFormat="1" applyFont="1" applyBorder="1"/>
    <xf numFmtId="4" fontId="5" fillId="2" borderId="3" xfId="0" applyNumberFormat="1" applyFont="1" applyFill="1" applyBorder="1" applyAlignment="1" applyProtection="1">
      <alignment horizontal="center"/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164" fontId="3" fillId="3" borderId="3" xfId="0" applyNumberFormat="1" applyFont="1" applyFill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/>
    <xf numFmtId="0" fontId="1" fillId="4" borderId="1" xfId="0" applyFont="1" applyFill="1" applyBorder="1"/>
    <xf numFmtId="0" fontId="1" fillId="4" borderId="0" xfId="0" applyFont="1" applyFill="1"/>
    <xf numFmtId="0" fontId="1" fillId="4" borderId="3" xfId="0" applyFont="1" applyFill="1" applyBorder="1" applyAlignment="1">
      <alignment horizontal="left"/>
    </xf>
    <xf numFmtId="0" fontId="2" fillId="4" borderId="1" xfId="0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 wrapText="1"/>
      <protection locked="0"/>
    </xf>
    <xf numFmtId="1" fontId="6" fillId="4" borderId="3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164" fontId="3" fillId="0" borderId="6" xfId="0" applyNumberFormat="1" applyFont="1" applyBorder="1"/>
    <xf numFmtId="164" fontId="3" fillId="0" borderId="7" xfId="0" applyNumberFormat="1" applyFont="1" applyBorder="1"/>
    <xf numFmtId="0" fontId="3" fillId="0" borderId="7" xfId="0" applyFont="1" applyBorder="1" applyAlignment="1">
      <alignment horizontal="center" vertical="center"/>
    </xf>
    <xf numFmtId="0" fontId="6" fillId="4" borderId="7" xfId="0" applyFont="1" applyFill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/>
    </xf>
    <xf numFmtId="164" fontId="1" fillId="0" borderId="0" xfId="0" applyNumberFormat="1" applyFont="1"/>
    <xf numFmtId="1" fontId="4" fillId="4" borderId="3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/>
    <xf numFmtId="0" fontId="3" fillId="0" borderId="6" xfId="0" applyFont="1" applyBorder="1"/>
    <xf numFmtId="0" fontId="1" fillId="2" borderId="0" xfId="0" applyFont="1" applyFill="1"/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0" fontId="3" fillId="0" borderId="7" xfId="0" applyFont="1" applyBorder="1"/>
    <xf numFmtId="0" fontId="1" fillId="0" borderId="4" xfId="0" applyFont="1" applyBorder="1"/>
    <xf numFmtId="0" fontId="1" fillId="0" borderId="2" xfId="0" applyFont="1" applyBorder="1"/>
    <xf numFmtId="0" fontId="1" fillId="0" borderId="5" xfId="0" applyFont="1" applyBorder="1"/>
    <xf numFmtId="164" fontId="1" fillId="0" borderId="2" xfId="0" applyNumberFormat="1" applyFont="1" applyBorder="1"/>
    <xf numFmtId="0" fontId="1" fillId="2" borderId="4" xfId="0" applyFont="1" applyFill="1" applyBorder="1"/>
    <xf numFmtId="0" fontId="6" fillId="4" borderId="3" xfId="0" applyFont="1" applyFill="1" applyBorder="1" applyAlignment="1" applyProtection="1">
      <alignment horizontal="center"/>
      <protection locked="0"/>
    </xf>
    <xf numFmtId="0" fontId="6" fillId="4" borderId="6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0" xfId="0" applyFont="1" applyBorder="1"/>
    <xf numFmtId="0" fontId="1" fillId="2" borderId="1" xfId="0" applyFont="1" applyFill="1" applyBorder="1"/>
    <xf numFmtId="1" fontId="6" fillId="3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Border="1"/>
    <xf numFmtId="0" fontId="1" fillId="3" borderId="9" xfId="0" applyFont="1" applyFill="1" applyBorder="1"/>
    <xf numFmtId="4" fontId="1" fillId="3" borderId="9" xfId="0" applyNumberFormat="1" applyFont="1" applyFill="1" applyBorder="1"/>
    <xf numFmtId="0" fontId="3" fillId="0" borderId="9" xfId="0" applyFont="1" applyBorder="1"/>
    <xf numFmtId="0" fontId="3" fillId="0" borderId="1" xfId="0" applyFont="1" applyBorder="1"/>
    <xf numFmtId="0" fontId="3" fillId="0" borderId="4" xfId="0" applyFont="1" applyBorder="1"/>
    <xf numFmtId="0" fontId="3" fillId="0" borderId="2" xfId="0" applyFont="1" applyBorder="1"/>
    <xf numFmtId="1" fontId="3" fillId="3" borderId="3" xfId="0" applyNumberFormat="1" applyFont="1" applyFill="1" applyBorder="1" applyAlignment="1" applyProtection="1">
      <alignment horizontal="left" vertical="top" wrapText="1"/>
      <protection locked="0"/>
    </xf>
    <xf numFmtId="0" fontId="3" fillId="3" borderId="3" xfId="0" applyFont="1" applyFill="1" applyBorder="1" applyAlignment="1">
      <alignment horizontal="left" vertical="top"/>
    </xf>
    <xf numFmtId="0" fontId="3" fillId="0" borderId="14" xfId="0" applyFont="1" applyBorder="1"/>
    <xf numFmtId="0" fontId="3" fillId="0" borderId="11" xfId="0" applyFont="1" applyBorder="1"/>
    <xf numFmtId="0" fontId="3" fillId="3" borderId="1" xfId="0" applyFont="1" applyFill="1" applyBorder="1" applyAlignment="1">
      <alignment horizontal="left" vertical="top"/>
    </xf>
    <xf numFmtId="0" fontId="3" fillId="3" borderId="7" xfId="0" applyFont="1" applyFill="1" applyBorder="1" applyAlignment="1">
      <alignment horizontal="left" vertical="top"/>
    </xf>
    <xf numFmtId="0" fontId="2" fillId="0" borderId="8" xfId="0" applyFont="1" applyBorder="1"/>
    <xf numFmtId="0" fontId="1" fillId="0" borderId="11" xfId="0" applyFont="1" applyBorder="1"/>
    <xf numFmtId="0" fontId="3" fillId="0" borderId="13" xfId="0" applyFont="1" applyBorder="1"/>
    <xf numFmtId="0" fontId="1" fillId="0" borderId="13" xfId="0" applyFont="1" applyBorder="1"/>
    <xf numFmtId="0" fontId="10" fillId="3" borderId="4" xfId="0" applyFont="1" applyFill="1" applyBorder="1"/>
    <xf numFmtId="0" fontId="3" fillId="3" borderId="2" xfId="0" applyFont="1" applyFill="1" applyBorder="1"/>
    <xf numFmtId="1" fontId="6" fillId="3" borderId="2" xfId="0" applyNumberFormat="1" applyFont="1" applyFill="1" applyBorder="1" applyAlignment="1" applyProtection="1">
      <alignment horizontal="center"/>
      <protection locked="0"/>
    </xf>
    <xf numFmtId="164" fontId="3" fillId="3" borderId="2" xfId="0" applyNumberFormat="1" applyFont="1" applyFill="1" applyBorder="1"/>
    <xf numFmtId="164" fontId="6" fillId="3" borderId="2" xfId="0" applyNumberFormat="1" applyFont="1" applyFill="1" applyBorder="1"/>
    <xf numFmtId="4" fontId="5" fillId="3" borderId="2" xfId="0" applyNumberFormat="1" applyFont="1" applyFill="1" applyBorder="1" applyAlignment="1" applyProtection="1">
      <alignment horizontal="center"/>
      <protection locked="0"/>
    </xf>
    <xf numFmtId="164" fontId="3" fillId="3" borderId="5" xfId="0" applyNumberFormat="1" applyFont="1" applyFill="1" applyBorder="1"/>
    <xf numFmtId="0" fontId="1" fillId="3" borderId="4" xfId="0" applyFont="1" applyFill="1" applyBorder="1"/>
    <xf numFmtId="1" fontId="5" fillId="3" borderId="4" xfId="0" applyNumberFormat="1" applyFont="1" applyFill="1" applyBorder="1" applyAlignment="1" applyProtection="1">
      <alignment horizontal="center"/>
      <protection locked="0"/>
    </xf>
    <xf numFmtId="1" fontId="5" fillId="3" borderId="2" xfId="0" applyNumberFormat="1" applyFont="1" applyFill="1" applyBorder="1" applyAlignment="1" applyProtection="1">
      <alignment horizontal="center"/>
      <protection locked="0"/>
    </xf>
    <xf numFmtId="164" fontId="0" fillId="3" borderId="2" xfId="0" applyNumberFormat="1" applyFill="1" applyBorder="1"/>
    <xf numFmtId="0" fontId="1" fillId="3" borderId="2" xfId="0" applyFont="1" applyFill="1" applyBorder="1"/>
    <xf numFmtId="4" fontId="1" fillId="3" borderId="2" xfId="0" applyNumberFormat="1" applyFont="1" applyFill="1" applyBorder="1"/>
    <xf numFmtId="164" fontId="1" fillId="0" borderId="6" xfId="0" applyNumberFormat="1" applyFont="1" applyBorder="1"/>
    <xf numFmtId="0" fontId="3" fillId="0" borderId="8" xfId="0" applyFont="1" applyBorder="1"/>
    <xf numFmtId="1" fontId="3" fillId="3" borderId="4" xfId="0" applyNumberFormat="1" applyFont="1" applyFill="1" applyBorder="1" applyAlignment="1" applyProtection="1">
      <alignment horizontal="left"/>
      <protection locked="0"/>
    </xf>
    <xf numFmtId="1" fontId="6" fillId="4" borderId="5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1" fillId="2" borderId="11" xfId="0" applyFont="1" applyFill="1" applyBorder="1"/>
    <xf numFmtId="0" fontId="1" fillId="0" borderId="9" xfId="0" applyFont="1" applyBorder="1"/>
    <xf numFmtId="0" fontId="2" fillId="0" borderId="15" xfId="0" applyFont="1" applyBorder="1"/>
    <xf numFmtId="164" fontId="2" fillId="0" borderId="15" xfId="0" applyNumberFormat="1" applyFont="1" applyBorder="1"/>
    <xf numFmtId="164" fontId="2" fillId="0" borderId="7" xfId="0" applyNumberFormat="1" applyFont="1" applyBorder="1"/>
    <xf numFmtId="0" fontId="1" fillId="0" borderId="15" xfId="0" applyFont="1" applyBorder="1"/>
    <xf numFmtId="0" fontId="2" fillId="0" borderId="8" xfId="0" applyFont="1" applyBorder="1" applyAlignment="1">
      <alignment horizontal="left"/>
    </xf>
    <xf numFmtId="0" fontId="1" fillId="2" borderId="12" xfId="0" applyFont="1" applyFill="1" applyBorder="1"/>
    <xf numFmtId="164" fontId="7" fillId="3" borderId="5" xfId="0" applyNumberFormat="1" applyFont="1" applyFill="1" applyBorder="1"/>
    <xf numFmtId="164" fontId="7" fillId="3" borderId="10" xfId="0" applyNumberFormat="1" applyFont="1" applyFill="1" applyBorder="1"/>
    <xf numFmtId="164" fontId="2" fillId="0" borderId="6" xfId="0" applyNumberFormat="1" applyFont="1" applyBorder="1"/>
    <xf numFmtId="0" fontId="2" fillId="0" borderId="6" xfId="0" applyFont="1" applyBorder="1"/>
    <xf numFmtId="0" fontId="2" fillId="0" borderId="15" xfId="0" applyFont="1" applyBorder="1" applyAlignment="1">
      <alignment horizontal="center"/>
    </xf>
    <xf numFmtId="164" fontId="2" fillId="3" borderId="3" xfId="0" applyNumberFormat="1" applyFont="1" applyFill="1" applyBorder="1"/>
    <xf numFmtId="164" fontId="4" fillId="0" borderId="15" xfId="0" applyNumberFormat="1" applyFont="1" applyBorder="1"/>
    <xf numFmtId="1" fontId="3" fillId="3" borderId="5" xfId="0" applyNumberFormat="1" applyFont="1" applyFill="1" applyBorder="1" applyAlignment="1" applyProtection="1">
      <alignment horizontal="center"/>
      <protection locked="0"/>
    </xf>
    <xf numFmtId="0" fontId="7" fillId="0" borderId="12" xfId="0" applyFont="1" applyBorder="1"/>
    <xf numFmtId="1" fontId="2" fillId="3" borderId="4" xfId="0" applyNumberFormat="1" applyFont="1" applyFill="1" applyBorder="1" applyAlignment="1" applyProtection="1">
      <alignment horizontal="left" vertical="center"/>
      <protection locked="0"/>
    </xf>
    <xf numFmtId="1" fontId="3" fillId="3" borderId="7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0" borderId="2" xfId="0" applyFont="1" applyBorder="1"/>
    <xf numFmtId="1" fontId="4" fillId="3" borderId="0" xfId="0" applyNumberFormat="1" applyFont="1" applyFill="1" applyAlignment="1" applyProtection="1">
      <alignment horizontal="center"/>
      <protection locked="0"/>
    </xf>
    <xf numFmtId="164" fontId="11" fillId="0" borderId="0" xfId="0" applyNumberFormat="1" applyFont="1"/>
    <xf numFmtId="164" fontId="12" fillId="0" borderId="0" xfId="0" applyNumberFormat="1" applyFont="1"/>
    <xf numFmtId="0" fontId="12" fillId="0" borderId="0" xfId="0" applyFont="1"/>
    <xf numFmtId="164" fontId="3" fillId="0" borderId="5" xfId="0" applyNumberFormat="1" applyFont="1" applyBorder="1"/>
    <xf numFmtId="164" fontId="3" fillId="0" borderId="10" xfId="0" applyNumberFormat="1" applyFont="1" applyBorder="1"/>
    <xf numFmtId="164" fontId="6" fillId="3" borderId="9" xfId="0" applyNumberFormat="1" applyFont="1" applyFill="1" applyBorder="1"/>
    <xf numFmtId="0" fontId="1" fillId="3" borderId="10" xfId="0" applyFont="1" applyFill="1" applyBorder="1"/>
    <xf numFmtId="0" fontId="1" fillId="0" borderId="3" xfId="0" applyFont="1" applyBorder="1"/>
    <xf numFmtId="1" fontId="5" fillId="3" borderId="9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1" fontId="3" fillId="3" borderId="14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/>
    </xf>
    <xf numFmtId="164" fontId="5" fillId="3" borderId="8" xfId="0" applyNumberFormat="1" applyFont="1" applyFill="1" applyBorder="1"/>
    <xf numFmtId="164" fontId="3" fillId="0" borderId="13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/>
    <xf numFmtId="0" fontId="13" fillId="0" borderId="4" xfId="0" applyFont="1" applyBorder="1" applyAlignment="1">
      <alignment horizontal="left"/>
    </xf>
    <xf numFmtId="164" fontId="2" fillId="0" borderId="0" xfId="0" applyNumberFormat="1" applyFont="1"/>
    <xf numFmtId="164" fontId="2" fillId="0" borderId="2" xfId="0" applyNumberFormat="1" applyFont="1" applyBorder="1"/>
    <xf numFmtId="0" fontId="1" fillId="0" borderId="16" xfId="0" applyFont="1" applyBorder="1"/>
    <xf numFmtId="0" fontId="1" fillId="0" borderId="16" xfId="0" applyFont="1" applyBorder="1" applyAlignment="1">
      <alignment horizontal="right"/>
    </xf>
    <xf numFmtId="164" fontId="2" fillId="0" borderId="16" xfId="0" applyNumberFormat="1" applyFont="1" applyBorder="1"/>
    <xf numFmtId="164" fontId="3" fillId="0" borderId="1" xfId="0" applyNumberFormat="1" applyFont="1" applyBorder="1"/>
    <xf numFmtId="164" fontId="2" fillId="0" borderId="12" xfId="0" applyNumberFormat="1" applyFont="1" applyBorder="1"/>
    <xf numFmtId="0" fontId="3" fillId="0" borderId="8" xfId="0" applyFont="1" applyBorder="1" applyAlignment="1">
      <alignment horizontal="left"/>
    </xf>
    <xf numFmtId="0" fontId="1" fillId="0" borderId="10" xfId="0" applyFont="1" applyBorder="1"/>
    <xf numFmtId="1" fontId="6" fillId="4" borderId="6" xfId="0" applyNumberFormat="1" applyFont="1" applyFill="1" applyBorder="1" applyAlignment="1" applyProtection="1">
      <alignment horizontal="center"/>
      <protection locked="0"/>
    </xf>
    <xf numFmtId="164" fontId="3" fillId="0" borderId="8" xfId="0" applyNumberFormat="1" applyFont="1" applyBorder="1"/>
    <xf numFmtId="1" fontId="6" fillId="3" borderId="9" xfId="0" applyNumberFormat="1" applyFont="1" applyFill="1" applyBorder="1" applyAlignment="1">
      <alignment horizontal="center"/>
    </xf>
    <xf numFmtId="0" fontId="3" fillId="4" borderId="3" xfId="0" applyFont="1" applyFill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left"/>
    </xf>
    <xf numFmtId="0" fontId="0" fillId="0" borderId="1" xfId="0" applyBorder="1"/>
    <xf numFmtId="0" fontId="7" fillId="0" borderId="13" xfId="0" applyFont="1" applyBorder="1"/>
    <xf numFmtId="0" fontId="7" fillId="0" borderId="5" xfId="0" applyFont="1" applyBorder="1"/>
    <xf numFmtId="164" fontId="3" fillId="0" borderId="0" xfId="0" applyNumberFormat="1" applyFont="1"/>
    <xf numFmtId="0" fontId="3" fillId="4" borderId="5" xfId="0" applyFont="1" applyFill="1" applyBorder="1" applyAlignment="1" applyProtection="1">
      <alignment horizontal="center"/>
      <protection locked="0"/>
    </xf>
    <xf numFmtId="0" fontId="14" fillId="0" borderId="1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4" fontId="3" fillId="0" borderId="15" xfId="0" applyNumberFormat="1" applyFont="1" applyBorder="1"/>
    <xf numFmtId="0" fontId="9" fillId="0" borderId="10" xfId="0" applyFont="1" applyBorder="1" applyAlignment="1">
      <alignment horizontal="left" vertical="top"/>
    </xf>
    <xf numFmtId="0" fontId="3" fillId="3" borderId="15" xfId="0" applyFont="1" applyFill="1" applyBorder="1" applyAlignment="1">
      <alignment horizontal="left" vertical="top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/>
    <xf numFmtId="164" fontId="3" fillId="0" borderId="12" xfId="0" applyNumberFormat="1" applyFont="1" applyBorder="1"/>
    <xf numFmtId="164" fontId="3" fillId="0" borderId="15" xfId="0" applyNumberFormat="1" applyFont="1" applyBorder="1" applyAlignment="1">
      <alignment horizontal="center"/>
    </xf>
    <xf numFmtId="0" fontId="0" fillId="0" borderId="10" xfId="0" applyBorder="1" applyAlignment="1">
      <alignment horizontal="left"/>
    </xf>
    <xf numFmtId="164" fontId="3" fillId="0" borderId="11" xfId="0" applyNumberFormat="1" applyFont="1" applyBorder="1" applyAlignment="1">
      <alignment horizontal="center"/>
    </xf>
    <xf numFmtId="164" fontId="3" fillId="0" borderId="13" xfId="0" applyNumberFormat="1" applyFont="1" applyBorder="1"/>
    <xf numFmtId="164" fontId="15" fillId="0" borderId="15" xfId="0" applyNumberFormat="1" applyFont="1" applyBorder="1"/>
    <xf numFmtId="164" fontId="15" fillId="0" borderId="7" xfId="0" applyNumberFormat="1" applyFont="1" applyBorder="1"/>
    <xf numFmtId="0" fontId="1" fillId="4" borderId="2" xfId="0" applyFont="1" applyFill="1" applyBorder="1"/>
    <xf numFmtId="0" fontId="2" fillId="0" borderId="9" xfId="0" applyFont="1" applyBorder="1"/>
    <xf numFmtId="0" fontId="10" fillId="3" borderId="2" xfId="0" applyFont="1" applyFill="1" applyBorder="1"/>
    <xf numFmtId="1" fontId="2" fillId="3" borderId="2" xfId="0" applyNumberFormat="1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4" borderId="7" xfId="0" applyFont="1" applyFill="1" applyBorder="1" applyAlignment="1" applyProtection="1">
      <alignment horizontal="center"/>
      <protection locked="0"/>
    </xf>
    <xf numFmtId="0" fontId="1" fillId="4" borderId="14" xfId="0" applyFont="1" applyFill="1" applyBorder="1"/>
    <xf numFmtId="0" fontId="1" fillId="4" borderId="5" xfId="0" applyFont="1" applyFill="1" applyBorder="1"/>
    <xf numFmtId="0" fontId="8" fillId="3" borderId="7" xfId="0" applyFont="1" applyFill="1" applyBorder="1" applyAlignment="1">
      <alignment horizontal="center" vertical="center"/>
    </xf>
    <xf numFmtId="164" fontId="7" fillId="3" borderId="14" xfId="0" applyNumberFormat="1" applyFont="1" applyFill="1" applyBorder="1"/>
    <xf numFmtId="0" fontId="3" fillId="4" borderId="3" xfId="0" applyFont="1" applyFill="1" applyBorder="1" applyAlignment="1">
      <alignment horizontal="center"/>
    </xf>
    <xf numFmtId="0" fontId="5" fillId="2" borderId="11" xfId="0" applyFont="1" applyFill="1" applyBorder="1"/>
    <xf numFmtId="1" fontId="6" fillId="4" borderId="7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13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9" xfId="0" applyBorder="1" applyProtection="1">
      <protection locked="0"/>
    </xf>
    <xf numFmtId="0" fontId="14" fillId="0" borderId="5" xfId="0" applyFont="1" applyBorder="1"/>
    <xf numFmtId="0" fontId="14" fillId="0" borderId="2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" fillId="4" borderId="1" xfId="0" applyFont="1" applyFill="1" applyBorder="1"/>
    <xf numFmtId="0" fontId="1" fillId="4" borderId="14" xfId="0" applyFont="1" applyFill="1" applyBorder="1"/>
    <xf numFmtId="0" fontId="1" fillId="4" borderId="2" xfId="0" applyFont="1" applyFill="1" applyBorder="1"/>
    <xf numFmtId="0" fontId="1" fillId="4" borderId="5" xfId="0" applyFont="1" applyFill="1" applyBorder="1"/>
    <xf numFmtId="0" fontId="1" fillId="4" borderId="4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</cellXfs>
  <cellStyles count="1">
    <cellStyle name="Standaard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1"/>
  <sheetViews>
    <sheetView tabSelected="1" view="pageLayout" topLeftCell="A7" workbookViewId="0">
      <selection activeCell="O22" sqref="O22"/>
    </sheetView>
  </sheetViews>
  <sheetFormatPr defaultColWidth="9.109375" defaultRowHeight="13.2" x14ac:dyDescent="0.25"/>
  <cols>
    <col min="1" max="1" width="9.109375" style="1"/>
    <col min="2" max="2" width="4.6640625" style="1" customWidth="1"/>
    <col min="3" max="3" width="3.77734375" style="1" customWidth="1"/>
    <col min="4" max="4" width="5.44140625" style="1" customWidth="1"/>
    <col min="5" max="5" width="5.5546875" style="1" customWidth="1"/>
    <col min="6" max="6" width="5.44140625" style="1" customWidth="1"/>
    <col min="7" max="7" width="6.77734375" style="1" customWidth="1"/>
    <col min="8" max="8" width="5.5546875" style="1" customWidth="1"/>
    <col min="9" max="9" width="6.109375" style="1" customWidth="1"/>
    <col min="10" max="10" width="6" style="1" customWidth="1"/>
    <col min="11" max="11" width="6" style="1" hidden="1" customWidth="1"/>
    <col min="12" max="12" width="5" style="1" customWidth="1"/>
    <col min="13" max="13" width="4.88671875" style="1" customWidth="1"/>
    <col min="14" max="14" width="0.109375" style="1" customWidth="1"/>
    <col min="15" max="15" width="9.44140625" style="1" customWidth="1"/>
    <col min="16" max="16" width="9.44140625" style="1" hidden="1" customWidth="1"/>
    <col min="17" max="17" width="8.88671875" style="1" customWidth="1"/>
    <col min="18" max="16384" width="9.109375" style="1"/>
  </cols>
  <sheetData>
    <row r="1" spans="1:17" ht="15.75" customHeight="1" x14ac:dyDescent="0.3">
      <c r="A1" s="21" t="s">
        <v>70</v>
      </c>
      <c r="B1" s="175"/>
      <c r="C1" s="194"/>
      <c r="D1" s="194"/>
      <c r="E1" s="194"/>
      <c r="F1" s="194"/>
      <c r="G1" s="195"/>
      <c r="H1" s="21" t="s">
        <v>74</v>
      </c>
      <c r="I1" s="21"/>
      <c r="J1" s="175"/>
      <c r="K1" s="21"/>
      <c r="L1" s="187"/>
      <c r="M1" s="187"/>
      <c r="N1" s="188"/>
      <c r="O1" s="188"/>
      <c r="P1" s="188"/>
      <c r="Q1" s="188"/>
    </row>
    <row r="2" spans="1:17" ht="15.75" customHeight="1" x14ac:dyDescent="0.3">
      <c r="A2" s="168" t="s">
        <v>71</v>
      </c>
      <c r="B2" s="176"/>
      <c r="C2" s="196"/>
      <c r="D2" s="196"/>
      <c r="E2" s="196"/>
      <c r="F2" s="196"/>
      <c r="G2" s="197"/>
      <c r="H2" s="22" t="s">
        <v>75</v>
      </c>
      <c r="I2" s="22"/>
      <c r="J2" s="175"/>
      <c r="K2" s="22"/>
      <c r="L2" s="189"/>
      <c r="M2" s="189"/>
      <c r="N2" s="190"/>
      <c r="O2" s="190"/>
      <c r="P2" s="190"/>
      <c r="Q2" s="190"/>
    </row>
    <row r="3" spans="1:17" ht="15.75" customHeight="1" x14ac:dyDescent="0.25">
      <c r="A3" s="168" t="s">
        <v>72</v>
      </c>
      <c r="B3" s="176"/>
      <c r="C3" s="196"/>
      <c r="D3" s="196"/>
      <c r="E3" s="196"/>
      <c r="F3" s="196"/>
      <c r="G3" s="197"/>
      <c r="H3" s="198" t="s">
        <v>69</v>
      </c>
      <c r="I3" s="199"/>
      <c r="J3" s="200"/>
      <c r="K3" s="201"/>
      <c r="L3" s="201"/>
      <c r="M3" s="201"/>
      <c r="N3" s="201"/>
      <c r="O3" s="201"/>
      <c r="P3" s="201"/>
      <c r="Q3" s="201"/>
    </row>
    <row r="4" spans="1:17" ht="15.75" customHeight="1" x14ac:dyDescent="0.25">
      <c r="A4" s="168" t="s">
        <v>73</v>
      </c>
      <c r="B4" s="176"/>
      <c r="C4" s="196"/>
      <c r="D4" s="196"/>
      <c r="E4" s="196"/>
      <c r="F4" s="196"/>
      <c r="G4" s="197"/>
      <c r="H4" s="23" t="s">
        <v>0</v>
      </c>
      <c r="I4" s="23"/>
      <c r="J4" s="174"/>
      <c r="K4" s="24"/>
      <c r="L4" s="202"/>
      <c r="M4" s="203"/>
      <c r="N4" s="203"/>
      <c r="O4" s="203"/>
      <c r="P4" s="203"/>
      <c r="Q4" s="203"/>
    </row>
    <row r="5" spans="1:17" ht="4.5" customHeight="1" x14ac:dyDescent="0.25"/>
    <row r="6" spans="1:17" ht="11.4" customHeight="1" x14ac:dyDescent="0.25">
      <c r="A6" s="73" t="s">
        <v>1</v>
      </c>
      <c r="B6" s="169"/>
      <c r="C6" s="63"/>
      <c r="D6" s="185" t="s">
        <v>28</v>
      </c>
      <c r="E6" s="186"/>
      <c r="F6" s="132"/>
      <c r="G6" s="185" t="s">
        <v>55</v>
      </c>
      <c r="H6" s="191"/>
      <c r="I6" s="185" t="s">
        <v>77</v>
      </c>
      <c r="J6" s="191"/>
      <c r="K6" s="133"/>
      <c r="L6" s="185" t="s">
        <v>33</v>
      </c>
      <c r="M6" s="186"/>
      <c r="N6" s="192"/>
      <c r="O6" s="193"/>
      <c r="P6" s="154"/>
      <c r="Q6" s="90"/>
    </row>
    <row r="7" spans="1:17" ht="11.4" customHeight="1" x14ac:dyDescent="0.25">
      <c r="A7" s="74"/>
      <c r="C7" s="3"/>
      <c r="D7" s="32" t="s">
        <v>26</v>
      </c>
      <c r="E7" s="32" t="s">
        <v>27</v>
      </c>
      <c r="F7" s="32" t="s">
        <v>13</v>
      </c>
      <c r="G7" s="30"/>
      <c r="H7" s="38" t="s">
        <v>13</v>
      </c>
      <c r="I7" s="32"/>
      <c r="J7" s="39" t="s">
        <v>13</v>
      </c>
      <c r="K7" s="13"/>
      <c r="L7" s="13" t="s">
        <v>26</v>
      </c>
      <c r="M7" s="13" t="s">
        <v>27</v>
      </c>
      <c r="N7" s="13"/>
      <c r="O7" s="13" t="s">
        <v>13</v>
      </c>
      <c r="P7" s="155"/>
      <c r="Q7" s="108" t="s">
        <v>37</v>
      </c>
    </row>
    <row r="8" spans="1:17" ht="11.4" customHeight="1" x14ac:dyDescent="0.25">
      <c r="A8" s="70" t="s">
        <v>20</v>
      </c>
      <c r="B8" s="3"/>
      <c r="C8" s="3"/>
      <c r="D8" s="47"/>
      <c r="E8" s="47"/>
      <c r="F8" s="20">
        <v>2.7</v>
      </c>
      <c r="G8" s="25"/>
      <c r="H8" s="20">
        <v>3</v>
      </c>
      <c r="I8" s="31"/>
      <c r="J8" s="20">
        <v>4.0999999999999996</v>
      </c>
      <c r="K8" s="14">
        <f>SUM(D8:E8)*F8+G8*H8+I8*J8</f>
        <v>0</v>
      </c>
      <c r="L8" s="47"/>
      <c r="M8" s="47"/>
      <c r="N8" s="15">
        <f t="shared" ref="N8:N25" si="0">SUM(L8:M8)*O8</f>
        <v>0</v>
      </c>
      <c r="O8" s="20">
        <v>3.9</v>
      </c>
      <c r="P8" s="156"/>
      <c r="Q8" s="99">
        <f t="shared" ref="Q8:Q25" si="1">SUM(D8:E8)*F8+G8*H8+I8*J8+N8</f>
        <v>0</v>
      </c>
    </row>
    <row r="9" spans="1:17" ht="11.4" customHeight="1" x14ac:dyDescent="0.25">
      <c r="A9" s="70" t="s">
        <v>4</v>
      </c>
      <c r="B9" s="3"/>
      <c r="C9" s="3"/>
      <c r="D9" s="26"/>
      <c r="E9" s="26"/>
      <c r="F9" s="20">
        <v>2.75</v>
      </c>
      <c r="G9" s="26"/>
      <c r="H9" s="20">
        <v>3.15</v>
      </c>
      <c r="I9" s="26"/>
      <c r="J9" s="20">
        <v>4.9000000000000004</v>
      </c>
      <c r="K9" s="14"/>
      <c r="L9" s="26"/>
      <c r="M9" s="26"/>
      <c r="N9" s="15">
        <f t="shared" si="0"/>
        <v>0</v>
      </c>
      <c r="O9" s="20">
        <v>4.4000000000000004</v>
      </c>
      <c r="P9" s="156"/>
      <c r="Q9" s="99">
        <f t="shared" si="1"/>
        <v>0</v>
      </c>
    </row>
    <row r="10" spans="1:17" ht="11.4" customHeight="1" x14ac:dyDescent="0.25">
      <c r="A10" s="70" t="s">
        <v>67</v>
      </c>
      <c r="B10" s="3"/>
      <c r="C10" s="3"/>
      <c r="D10" s="26"/>
      <c r="E10" s="26"/>
      <c r="F10" s="20">
        <v>3.1</v>
      </c>
      <c r="G10" s="26"/>
      <c r="H10" s="20">
        <v>3.45</v>
      </c>
      <c r="I10" s="26"/>
      <c r="J10" s="20">
        <v>5.15</v>
      </c>
      <c r="K10" s="14"/>
      <c r="L10" s="26"/>
      <c r="M10" s="26"/>
      <c r="N10" s="15">
        <f t="shared" si="0"/>
        <v>0</v>
      </c>
      <c r="O10" s="20">
        <v>4.6500000000000004</v>
      </c>
      <c r="P10" s="156"/>
      <c r="Q10" s="99">
        <f t="shared" si="1"/>
        <v>0</v>
      </c>
    </row>
    <row r="11" spans="1:17" ht="11.4" customHeight="1" x14ac:dyDescent="0.25">
      <c r="A11" s="70" t="s">
        <v>5</v>
      </c>
      <c r="B11" s="3"/>
      <c r="C11" s="3"/>
      <c r="D11" s="26"/>
      <c r="E11" s="26"/>
      <c r="F11" s="20">
        <v>2.7</v>
      </c>
      <c r="G11" s="26"/>
      <c r="H11" s="20">
        <v>3</v>
      </c>
      <c r="I11" s="26"/>
      <c r="J11" s="20">
        <v>4.4000000000000004</v>
      </c>
      <c r="K11" s="14"/>
      <c r="L11" s="26"/>
      <c r="M11" s="26"/>
      <c r="N11" s="15">
        <f t="shared" si="0"/>
        <v>0</v>
      </c>
      <c r="O11" s="20">
        <v>3.9</v>
      </c>
      <c r="P11" s="156"/>
      <c r="Q11" s="99">
        <f t="shared" si="1"/>
        <v>0</v>
      </c>
    </row>
    <row r="12" spans="1:17" ht="11.4" customHeight="1" x14ac:dyDescent="0.25">
      <c r="A12" s="70" t="s">
        <v>6</v>
      </c>
      <c r="B12" s="3"/>
      <c r="C12" s="3"/>
      <c r="D12" s="26"/>
      <c r="E12" s="26"/>
      <c r="F12" s="20">
        <v>2.95</v>
      </c>
      <c r="G12" s="26"/>
      <c r="H12" s="20">
        <v>3.35</v>
      </c>
      <c r="I12" s="26"/>
      <c r="J12" s="20">
        <v>5.25</v>
      </c>
      <c r="K12" s="14"/>
      <c r="L12" s="26"/>
      <c r="M12" s="26"/>
      <c r="N12" s="15">
        <f t="shared" si="0"/>
        <v>0</v>
      </c>
      <c r="O12" s="20">
        <v>4.75</v>
      </c>
      <c r="P12" s="156"/>
      <c r="Q12" s="99">
        <f t="shared" si="1"/>
        <v>0</v>
      </c>
    </row>
    <row r="13" spans="1:17" ht="11.4" customHeight="1" x14ac:dyDescent="0.25">
      <c r="A13" s="70" t="s">
        <v>3</v>
      </c>
      <c r="B13" s="3"/>
      <c r="C13" s="3"/>
      <c r="D13" s="26"/>
      <c r="E13" s="26"/>
      <c r="F13" s="20">
        <v>2.7</v>
      </c>
      <c r="G13" s="26"/>
      <c r="H13" s="20">
        <v>3</v>
      </c>
      <c r="I13" s="26"/>
      <c r="J13" s="20">
        <v>4.1500000000000004</v>
      </c>
      <c r="K13" s="14"/>
      <c r="L13" s="26"/>
      <c r="M13" s="26"/>
      <c r="N13" s="15">
        <f t="shared" si="0"/>
        <v>0</v>
      </c>
      <c r="O13" s="20">
        <v>3.65</v>
      </c>
      <c r="P13" s="156"/>
      <c r="Q13" s="99">
        <f t="shared" si="1"/>
        <v>0</v>
      </c>
    </row>
    <row r="14" spans="1:17" ht="11.4" customHeight="1" x14ac:dyDescent="0.25">
      <c r="A14" s="70" t="s">
        <v>68</v>
      </c>
      <c r="B14" s="3"/>
      <c r="C14" s="3"/>
      <c r="D14" s="26"/>
      <c r="E14" s="26"/>
      <c r="F14" s="20">
        <v>2.85</v>
      </c>
      <c r="G14" s="26"/>
      <c r="H14" s="20">
        <v>3.25</v>
      </c>
      <c r="I14" s="26"/>
      <c r="J14" s="20">
        <v>4.5</v>
      </c>
      <c r="K14" s="14"/>
      <c r="L14" s="26"/>
      <c r="M14" s="26"/>
      <c r="N14" s="15">
        <f t="shared" si="0"/>
        <v>0</v>
      </c>
      <c r="O14" s="20">
        <v>4</v>
      </c>
      <c r="P14" s="156"/>
      <c r="Q14" s="99">
        <f t="shared" si="1"/>
        <v>0</v>
      </c>
    </row>
    <row r="15" spans="1:17" ht="11.4" customHeight="1" x14ac:dyDescent="0.25">
      <c r="A15" s="70" t="s">
        <v>12</v>
      </c>
      <c r="B15" s="3"/>
      <c r="C15" s="3"/>
      <c r="D15" s="26"/>
      <c r="E15" s="26"/>
      <c r="F15" s="20">
        <v>2.95</v>
      </c>
      <c r="G15" s="26"/>
      <c r="H15" s="20">
        <v>3.35</v>
      </c>
      <c r="I15" s="26"/>
      <c r="J15" s="20">
        <v>5.2</v>
      </c>
      <c r="K15" s="14"/>
      <c r="L15" s="26"/>
      <c r="M15" s="26"/>
      <c r="N15" s="15">
        <f t="shared" si="0"/>
        <v>0</v>
      </c>
      <c r="O15" s="20">
        <v>4.7</v>
      </c>
      <c r="P15" s="156"/>
      <c r="Q15" s="99">
        <f t="shared" si="1"/>
        <v>0</v>
      </c>
    </row>
    <row r="16" spans="1:17" ht="11.4" customHeight="1" x14ac:dyDescent="0.25">
      <c r="A16" s="70" t="s">
        <v>7</v>
      </c>
      <c r="B16" s="3"/>
      <c r="C16" s="3"/>
      <c r="D16" s="26"/>
      <c r="E16" s="26"/>
      <c r="F16" s="20">
        <v>2.9</v>
      </c>
      <c r="G16" s="26"/>
      <c r="H16" s="20">
        <v>3.25</v>
      </c>
      <c r="I16" s="26"/>
      <c r="J16" s="20">
        <v>4.5999999999999996</v>
      </c>
      <c r="K16" s="14"/>
      <c r="L16" s="26"/>
      <c r="M16" s="26"/>
      <c r="N16" s="15">
        <f t="shared" si="0"/>
        <v>0</v>
      </c>
      <c r="O16" s="20">
        <v>4.0999999999999996</v>
      </c>
      <c r="P16" s="156"/>
      <c r="Q16" s="99">
        <f t="shared" si="1"/>
        <v>0</v>
      </c>
    </row>
    <row r="17" spans="1:17" ht="11.4" customHeight="1" x14ac:dyDescent="0.25">
      <c r="A17" s="70" t="s">
        <v>19</v>
      </c>
      <c r="B17" s="3"/>
      <c r="C17" s="3"/>
      <c r="D17" s="26"/>
      <c r="E17" s="26"/>
      <c r="F17" s="20">
        <v>4.8</v>
      </c>
      <c r="G17" s="26"/>
      <c r="H17" s="20">
        <v>5.15</v>
      </c>
      <c r="I17" s="26"/>
      <c r="J17" s="20">
        <v>7.3</v>
      </c>
      <c r="K17" s="14"/>
      <c r="L17" s="26"/>
      <c r="M17" s="26"/>
      <c r="N17" s="15">
        <f t="shared" si="0"/>
        <v>0</v>
      </c>
      <c r="O17" s="20">
        <v>6.8</v>
      </c>
      <c r="P17" s="156"/>
      <c r="Q17" s="99">
        <f t="shared" si="1"/>
        <v>0</v>
      </c>
    </row>
    <row r="18" spans="1:17" ht="11.4" customHeight="1" x14ac:dyDescent="0.25">
      <c r="A18" s="70" t="s">
        <v>10</v>
      </c>
      <c r="B18" s="3"/>
      <c r="C18" s="3"/>
      <c r="D18" s="26"/>
      <c r="E18" s="26"/>
      <c r="F18" s="20">
        <v>2.7</v>
      </c>
      <c r="G18" s="26"/>
      <c r="H18" s="20">
        <v>3</v>
      </c>
      <c r="I18" s="26"/>
      <c r="J18" s="20">
        <v>4.4000000000000004</v>
      </c>
      <c r="K18" s="14"/>
      <c r="L18" s="26"/>
      <c r="M18" s="26"/>
      <c r="N18" s="15">
        <f t="shared" si="0"/>
        <v>0</v>
      </c>
      <c r="O18" s="20">
        <v>3.9</v>
      </c>
      <c r="P18" s="156"/>
      <c r="Q18" s="99">
        <f t="shared" si="1"/>
        <v>0</v>
      </c>
    </row>
    <row r="19" spans="1:17" ht="11.4" customHeight="1" x14ac:dyDescent="0.25">
      <c r="A19" s="70" t="s">
        <v>11</v>
      </c>
      <c r="B19" s="3"/>
      <c r="C19" s="3"/>
      <c r="D19" s="26"/>
      <c r="E19" s="26"/>
      <c r="F19" s="20">
        <v>3.4</v>
      </c>
      <c r="G19" s="26"/>
      <c r="H19" s="20">
        <v>3.7</v>
      </c>
      <c r="I19" s="26"/>
      <c r="J19" s="20">
        <v>5.65</v>
      </c>
      <c r="K19" s="14"/>
      <c r="L19" s="26"/>
      <c r="M19" s="26"/>
      <c r="N19" s="15">
        <f t="shared" si="0"/>
        <v>0</v>
      </c>
      <c r="O19" s="20">
        <v>5.15</v>
      </c>
      <c r="P19" s="156"/>
      <c r="Q19" s="99">
        <f t="shared" si="1"/>
        <v>0</v>
      </c>
    </row>
    <row r="20" spans="1:17" ht="11.4" customHeight="1" x14ac:dyDescent="0.25">
      <c r="A20" s="70" t="s">
        <v>21</v>
      </c>
      <c r="B20" s="3"/>
      <c r="C20" s="3"/>
      <c r="D20" s="26"/>
      <c r="E20" s="26"/>
      <c r="F20" s="20">
        <v>4.8</v>
      </c>
      <c r="G20" s="26"/>
      <c r="H20" s="20">
        <v>5.0999999999999996</v>
      </c>
      <c r="I20" s="26"/>
      <c r="J20" s="20">
        <v>7.3</v>
      </c>
      <c r="K20" s="14"/>
      <c r="L20" s="26"/>
      <c r="M20" s="26"/>
      <c r="N20" s="15">
        <f t="shared" si="0"/>
        <v>0</v>
      </c>
      <c r="O20" s="20">
        <v>6.8</v>
      </c>
      <c r="P20" s="156"/>
      <c r="Q20" s="99">
        <f t="shared" si="1"/>
        <v>0</v>
      </c>
    </row>
    <row r="21" spans="1:17" ht="11.4" customHeight="1" x14ac:dyDescent="0.25">
      <c r="A21" s="70" t="s">
        <v>17</v>
      </c>
      <c r="B21" s="3"/>
      <c r="C21" s="3"/>
      <c r="D21" s="26"/>
      <c r="E21" s="26"/>
      <c r="F21" s="20">
        <v>3.95</v>
      </c>
      <c r="G21" s="26"/>
      <c r="H21" s="20">
        <v>4.3</v>
      </c>
      <c r="I21" s="26"/>
      <c r="J21" s="20">
        <v>5.55</v>
      </c>
      <c r="K21" s="14"/>
      <c r="L21" s="26"/>
      <c r="M21" s="26"/>
      <c r="N21" s="15">
        <f t="shared" si="0"/>
        <v>0</v>
      </c>
      <c r="O21" s="20">
        <v>5</v>
      </c>
      <c r="P21" s="156"/>
      <c r="Q21" s="99">
        <f t="shared" si="1"/>
        <v>0</v>
      </c>
    </row>
    <row r="22" spans="1:17" ht="11.4" customHeight="1" x14ac:dyDescent="0.25">
      <c r="A22" s="70" t="s">
        <v>8</v>
      </c>
      <c r="B22" s="3"/>
      <c r="C22" s="3"/>
      <c r="D22" s="26"/>
      <c r="E22" s="26"/>
      <c r="F22" s="20">
        <v>2.7</v>
      </c>
      <c r="G22" s="26"/>
      <c r="H22" s="20">
        <v>3</v>
      </c>
      <c r="I22" s="26"/>
      <c r="J22" s="20">
        <v>4.8</v>
      </c>
      <c r="K22" s="14"/>
      <c r="L22" s="26"/>
      <c r="M22" s="26"/>
      <c r="N22" s="15">
        <f t="shared" si="0"/>
        <v>0</v>
      </c>
      <c r="O22" s="20">
        <v>4.3</v>
      </c>
      <c r="P22" s="156"/>
      <c r="Q22" s="99">
        <f t="shared" si="1"/>
        <v>0</v>
      </c>
    </row>
    <row r="23" spans="1:17" ht="11.4" customHeight="1" x14ac:dyDescent="0.25">
      <c r="A23" s="70" t="s">
        <v>9</v>
      </c>
      <c r="B23" s="3"/>
      <c r="C23" s="3"/>
      <c r="D23" s="26"/>
      <c r="E23" s="26"/>
      <c r="F23" s="20">
        <v>2.75</v>
      </c>
      <c r="G23" s="26"/>
      <c r="H23" s="20">
        <v>3.15</v>
      </c>
      <c r="I23" s="26"/>
      <c r="J23" s="20">
        <v>4.8499999999999996</v>
      </c>
      <c r="K23" s="14"/>
      <c r="L23" s="26"/>
      <c r="M23" s="26"/>
      <c r="N23" s="15">
        <f t="shared" si="0"/>
        <v>0</v>
      </c>
      <c r="O23" s="20">
        <v>4.3499999999999996</v>
      </c>
      <c r="P23" s="156"/>
      <c r="Q23" s="99">
        <f t="shared" si="1"/>
        <v>0</v>
      </c>
    </row>
    <row r="24" spans="1:17" ht="11.4" customHeight="1" x14ac:dyDescent="0.25">
      <c r="A24" s="70" t="s">
        <v>22</v>
      </c>
      <c r="B24" s="3"/>
      <c r="C24" s="3"/>
      <c r="D24" s="26"/>
      <c r="E24" s="26"/>
      <c r="F24" s="20">
        <v>2.7</v>
      </c>
      <c r="G24" s="26"/>
      <c r="H24" s="20">
        <v>3</v>
      </c>
      <c r="I24" s="26"/>
      <c r="J24" s="20">
        <v>4.45</v>
      </c>
      <c r="K24" s="14"/>
      <c r="L24" s="26"/>
      <c r="M24" s="26"/>
      <c r="N24" s="15">
        <f t="shared" si="0"/>
        <v>0</v>
      </c>
      <c r="O24" s="20">
        <v>3.95</v>
      </c>
      <c r="P24" s="156"/>
      <c r="Q24" s="99">
        <f t="shared" si="1"/>
        <v>0</v>
      </c>
    </row>
    <row r="25" spans="1:17" ht="11.4" customHeight="1" x14ac:dyDescent="0.25">
      <c r="A25" s="70" t="s">
        <v>18</v>
      </c>
      <c r="B25" s="3"/>
      <c r="C25" s="3"/>
      <c r="D25" s="26"/>
      <c r="E25" s="26"/>
      <c r="F25" s="20">
        <v>3.25</v>
      </c>
      <c r="G25" s="26"/>
      <c r="H25" s="20">
        <v>3.6</v>
      </c>
      <c r="I25" s="26"/>
      <c r="J25" s="20">
        <v>4.8499999999999996</v>
      </c>
      <c r="K25" s="14"/>
      <c r="L25" s="26"/>
      <c r="M25" s="26"/>
      <c r="N25" s="15">
        <f t="shared" si="0"/>
        <v>0</v>
      </c>
      <c r="O25" s="20">
        <v>4.3499999999999996</v>
      </c>
      <c r="P25" s="156"/>
      <c r="Q25" s="99">
        <f t="shared" si="1"/>
        <v>0</v>
      </c>
    </row>
    <row r="26" spans="1:17" ht="11.4" customHeight="1" x14ac:dyDescent="0.25">
      <c r="A26" s="77" t="s">
        <v>32</v>
      </c>
      <c r="B26" s="170"/>
      <c r="C26" s="78"/>
      <c r="D26" s="59"/>
      <c r="E26" s="79"/>
      <c r="F26" s="80"/>
      <c r="G26" s="79"/>
      <c r="H26" s="80"/>
      <c r="I26" s="79"/>
      <c r="J26" s="80"/>
      <c r="K26" s="81"/>
      <c r="L26" s="79"/>
      <c r="M26" s="79"/>
      <c r="N26" s="82"/>
      <c r="O26" s="83"/>
      <c r="P26" s="83"/>
      <c r="Q26" s="109"/>
    </row>
    <row r="27" spans="1:17" ht="11.4" customHeight="1" x14ac:dyDescent="0.25">
      <c r="A27" s="73" t="s">
        <v>42</v>
      </c>
      <c r="B27" s="169"/>
      <c r="C27" s="63"/>
      <c r="D27" s="182" t="s">
        <v>50</v>
      </c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4"/>
      <c r="P27" s="157"/>
      <c r="Q27" s="106">
        <f t="shared" ref="Q27" si="2">SUM(D27:E27)*F27+G27*H27+I27*J27</f>
        <v>0</v>
      </c>
    </row>
    <row r="28" spans="1:17" s="3" customFormat="1" ht="11.4" customHeight="1" x14ac:dyDescent="0.2">
      <c r="A28" s="70"/>
      <c r="D28" s="70"/>
      <c r="G28" s="67" t="s">
        <v>39</v>
      </c>
      <c r="H28" s="68" t="s">
        <v>41</v>
      </c>
      <c r="I28" s="71"/>
      <c r="J28" s="71"/>
      <c r="K28" s="71"/>
      <c r="L28" s="71"/>
      <c r="M28" s="72" t="s">
        <v>39</v>
      </c>
      <c r="N28" s="72" t="s">
        <v>41</v>
      </c>
      <c r="O28" s="68" t="s">
        <v>41</v>
      </c>
      <c r="P28" s="158"/>
      <c r="Q28" s="110"/>
    </row>
    <row r="29" spans="1:17" ht="11.4" customHeight="1" x14ac:dyDescent="0.25">
      <c r="A29" s="74"/>
      <c r="D29" s="65" t="s">
        <v>25</v>
      </c>
      <c r="E29" s="66"/>
      <c r="F29" s="66"/>
      <c r="G29" s="181"/>
      <c r="H29" s="29">
        <v>12.95</v>
      </c>
      <c r="I29" s="64" t="s">
        <v>64</v>
      </c>
      <c r="J29" s="64"/>
      <c r="K29" s="69"/>
      <c r="L29" s="64"/>
      <c r="M29" s="181"/>
      <c r="N29" s="29">
        <v>10.5</v>
      </c>
      <c r="O29" s="29">
        <v>11.9</v>
      </c>
      <c r="P29" s="166">
        <f>SUM(M29)*O29</f>
        <v>0</v>
      </c>
      <c r="Q29" s="99">
        <f>SUM(G29)*H29+M29*P29</f>
        <v>0</v>
      </c>
    </row>
    <row r="30" spans="1:17" ht="11.4" customHeight="1" x14ac:dyDescent="0.25">
      <c r="A30" s="76"/>
      <c r="B30" s="4"/>
      <c r="C30" s="4"/>
      <c r="D30" s="65" t="s">
        <v>63</v>
      </c>
      <c r="E30" s="66"/>
      <c r="F30" s="66"/>
      <c r="G30" s="26"/>
      <c r="H30" s="20">
        <v>11.5</v>
      </c>
      <c r="I30" s="69" t="s">
        <v>76</v>
      </c>
      <c r="J30" s="65"/>
      <c r="K30" s="64"/>
      <c r="L30" s="11"/>
      <c r="M30" s="26"/>
      <c r="N30" s="20">
        <v>10.25</v>
      </c>
      <c r="O30" s="20">
        <v>11.75</v>
      </c>
      <c r="P30" s="167">
        <f>SUM(M30)*O30</f>
        <v>0</v>
      </c>
      <c r="Q30" s="100">
        <f>SUM(G30)*H30+M30*P30</f>
        <v>0</v>
      </c>
    </row>
    <row r="31" spans="1:17" ht="11.4" customHeight="1" x14ac:dyDescent="0.3">
      <c r="A31" s="84"/>
      <c r="B31" s="88"/>
      <c r="C31" s="78"/>
      <c r="D31" s="85"/>
      <c r="E31" s="86"/>
      <c r="F31" s="81"/>
      <c r="G31" s="86"/>
      <c r="H31" s="87"/>
      <c r="I31" s="126"/>
      <c r="J31" s="123"/>
      <c r="K31" s="123"/>
      <c r="L31" s="61"/>
      <c r="M31" s="61"/>
      <c r="N31" s="62"/>
      <c r="O31" s="124"/>
      <c r="P31" s="124"/>
      <c r="Q31" s="106"/>
    </row>
    <row r="32" spans="1:17" ht="11.4" customHeight="1" x14ac:dyDescent="0.25">
      <c r="A32" s="115" t="s">
        <v>43</v>
      </c>
      <c r="B32" s="116"/>
      <c r="C32" s="66"/>
      <c r="D32" s="116"/>
      <c r="E32" s="44"/>
      <c r="F32" s="73" t="s">
        <v>44</v>
      </c>
      <c r="G32" s="97"/>
      <c r="H32" s="97"/>
      <c r="I32" s="130" t="s">
        <v>54</v>
      </c>
      <c r="J32" s="123"/>
      <c r="K32" s="61"/>
      <c r="L32" s="61"/>
      <c r="M32" s="89"/>
      <c r="N32" s="88"/>
      <c r="O32" s="43"/>
      <c r="P32" s="97"/>
      <c r="Q32" s="27"/>
    </row>
    <row r="33" spans="1:17" ht="11.4" customHeight="1" x14ac:dyDescent="0.25">
      <c r="A33" s="76"/>
      <c r="B33" s="4"/>
      <c r="C33" s="69"/>
      <c r="D33" s="114" t="s">
        <v>39</v>
      </c>
      <c r="E33" s="32" t="s">
        <v>13</v>
      </c>
      <c r="F33" s="73"/>
      <c r="G33" s="16" t="s">
        <v>39</v>
      </c>
      <c r="H33" s="127" t="s">
        <v>41</v>
      </c>
      <c r="I33" s="127"/>
      <c r="J33" s="43"/>
      <c r="K33" s="43"/>
      <c r="L33" s="44"/>
      <c r="M33" s="128" t="s">
        <v>39</v>
      </c>
      <c r="N33" s="32" t="s">
        <v>13</v>
      </c>
      <c r="O33" s="129" t="s">
        <v>13</v>
      </c>
      <c r="P33" s="159"/>
      <c r="Q33" s="101"/>
    </row>
    <row r="34" spans="1:17" ht="11.4" customHeight="1" x14ac:dyDescent="0.25">
      <c r="A34" s="75" t="s">
        <v>23</v>
      </c>
      <c r="B34" s="64"/>
      <c r="C34" s="69"/>
      <c r="D34" s="47"/>
      <c r="E34" s="20">
        <v>3.35</v>
      </c>
      <c r="F34" s="92" t="s">
        <v>45</v>
      </c>
      <c r="G34" s="26"/>
      <c r="H34" s="121">
        <v>0.7</v>
      </c>
      <c r="I34" s="94" t="s">
        <v>51</v>
      </c>
      <c r="J34" s="43"/>
      <c r="K34" s="43"/>
      <c r="L34" s="44"/>
      <c r="M34" s="26"/>
      <c r="N34" s="125"/>
      <c r="O34" s="60">
        <v>32.5</v>
      </c>
      <c r="P34" s="160"/>
      <c r="Q34" s="99">
        <f>SUM(D34*E34)+G34*H34+M34*O34</f>
        <v>0</v>
      </c>
    </row>
    <row r="35" spans="1:17" ht="11.4" customHeight="1" x14ac:dyDescent="0.25">
      <c r="A35" s="70" t="s">
        <v>29</v>
      </c>
      <c r="B35" s="3"/>
      <c r="C35" s="3"/>
      <c r="D35" s="48"/>
      <c r="E35" s="28">
        <v>3.85</v>
      </c>
      <c r="F35" s="134" t="s">
        <v>46</v>
      </c>
      <c r="G35" s="26"/>
      <c r="H35" s="121">
        <v>0.8</v>
      </c>
      <c r="I35" s="94" t="s">
        <v>52</v>
      </c>
      <c r="J35" s="43"/>
      <c r="K35" s="43"/>
      <c r="L35" s="44"/>
      <c r="M35" s="26"/>
      <c r="N35" s="125"/>
      <c r="O35" s="60">
        <v>45.75</v>
      </c>
      <c r="P35" s="160"/>
      <c r="Q35" s="99">
        <f t="shared" ref="Q35:Q38" si="3">SUM(D35*E35)+G35*H35+M35*O35</f>
        <v>0</v>
      </c>
    </row>
    <row r="36" spans="1:17" ht="11.4" customHeight="1" x14ac:dyDescent="0.25">
      <c r="A36" s="65" t="s">
        <v>24</v>
      </c>
      <c r="B36" s="66"/>
      <c r="C36" s="66"/>
      <c r="D36" s="47"/>
      <c r="E36" s="20">
        <v>3.35</v>
      </c>
      <c r="F36" s="94" t="s">
        <v>47</v>
      </c>
      <c r="G36" s="26"/>
      <c r="H36" s="122">
        <v>1</v>
      </c>
      <c r="I36" s="142" t="s">
        <v>53</v>
      </c>
      <c r="J36" s="97"/>
      <c r="K36" s="97"/>
      <c r="L36" s="143"/>
      <c r="M36" s="144"/>
      <c r="N36" s="27"/>
      <c r="O36" s="145">
        <v>59.5</v>
      </c>
      <c r="P36" s="160"/>
      <c r="Q36" s="99">
        <f t="shared" si="3"/>
        <v>0</v>
      </c>
    </row>
    <row r="37" spans="1:17" ht="11.4" customHeight="1" x14ac:dyDescent="0.25">
      <c r="A37" s="91" t="s">
        <v>65</v>
      </c>
      <c r="B37" s="63"/>
      <c r="C37" s="57"/>
      <c r="D37" s="26"/>
      <c r="E37" s="20">
        <v>3.35</v>
      </c>
      <c r="F37" s="95" t="s">
        <v>48</v>
      </c>
      <c r="G37" s="26"/>
      <c r="H37" s="80">
        <v>1</v>
      </c>
      <c r="I37" s="148" t="s">
        <v>62</v>
      </c>
      <c r="J37" s="97"/>
      <c r="K37" s="97"/>
      <c r="L37" s="97"/>
      <c r="M37" s="146"/>
      <c r="N37" s="97"/>
      <c r="O37" s="122"/>
      <c r="P37" s="161"/>
      <c r="Q37" s="141">
        <f t="shared" si="3"/>
        <v>0</v>
      </c>
    </row>
    <row r="38" spans="1:17" ht="11.4" customHeight="1" x14ac:dyDescent="0.25">
      <c r="A38" s="65" t="s">
        <v>40</v>
      </c>
      <c r="B38" s="66"/>
      <c r="C38" s="104"/>
      <c r="D38" s="93"/>
      <c r="E38" s="20">
        <v>4.8499999999999996</v>
      </c>
      <c r="F38" s="94" t="s">
        <v>49</v>
      </c>
      <c r="G38" s="26"/>
      <c r="H38" s="140">
        <v>0.95</v>
      </c>
      <c r="I38" s="94" t="s">
        <v>78</v>
      </c>
      <c r="J38" s="43"/>
      <c r="K38" s="43"/>
      <c r="L38" s="43"/>
      <c r="M38" s="26"/>
      <c r="N38" s="43"/>
      <c r="O38" s="121">
        <v>3</v>
      </c>
      <c r="P38" s="161"/>
      <c r="Q38" s="141">
        <f t="shared" si="3"/>
        <v>0</v>
      </c>
    </row>
    <row r="39" spans="1:17" ht="11.4" customHeight="1" x14ac:dyDescent="0.25">
      <c r="A39" s="9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103"/>
      <c r="P39" s="103"/>
      <c r="Q39" s="106"/>
    </row>
    <row r="40" spans="1:17" ht="11.4" customHeight="1" x14ac:dyDescent="0.3">
      <c r="A40" s="113" t="s">
        <v>36</v>
      </c>
      <c r="B40" s="171"/>
      <c r="C40" s="54"/>
      <c r="D40" s="111" t="s">
        <v>39</v>
      </c>
      <c r="E40" s="17" t="s">
        <v>13</v>
      </c>
      <c r="F40" s="42"/>
      <c r="G40" s="44"/>
      <c r="H40" s="18" t="s">
        <v>39</v>
      </c>
      <c r="I40" s="19" t="s">
        <v>13</v>
      </c>
      <c r="J40" s="97"/>
      <c r="K40" s="97"/>
      <c r="L40" s="97"/>
      <c r="M40" s="18" t="s">
        <v>39</v>
      </c>
      <c r="N40" s="19" t="s">
        <v>13</v>
      </c>
      <c r="O40" s="19" t="s">
        <v>13</v>
      </c>
      <c r="P40" s="162"/>
      <c r="Q40" s="101"/>
    </row>
    <row r="41" spans="1:17" ht="11.4" customHeight="1" x14ac:dyDescent="0.25">
      <c r="A41" s="70" t="s">
        <v>31</v>
      </c>
      <c r="B41" s="3"/>
      <c r="C41" s="112"/>
      <c r="D41" s="93"/>
      <c r="E41" s="20">
        <v>2.2000000000000002</v>
      </c>
      <c r="F41" s="41" t="s">
        <v>83</v>
      </c>
      <c r="G41" s="177"/>
      <c r="H41" s="26"/>
      <c r="I41" s="20">
        <v>2.4</v>
      </c>
      <c r="J41" s="65" t="s">
        <v>88</v>
      </c>
      <c r="K41" s="150"/>
      <c r="L41" s="151"/>
      <c r="M41" s="147"/>
      <c r="N41" s="26"/>
      <c r="O41" s="20">
        <v>2.5499999999999998</v>
      </c>
      <c r="P41" s="156"/>
      <c r="Q41" s="99">
        <f>SUM(D41)*E41+H41*I41+M41*O41</f>
        <v>0</v>
      </c>
    </row>
    <row r="42" spans="1:17" ht="11.4" customHeight="1" x14ac:dyDescent="0.25">
      <c r="A42" s="91" t="s">
        <v>30</v>
      </c>
      <c r="B42" s="63"/>
      <c r="C42" s="105"/>
      <c r="D42" s="93"/>
      <c r="E42" s="20">
        <v>2.2000000000000002</v>
      </c>
      <c r="F42" s="3" t="s">
        <v>84</v>
      </c>
      <c r="H42" s="179"/>
      <c r="I42" s="152">
        <v>2.4</v>
      </c>
      <c r="J42" s="36" t="s">
        <v>89</v>
      </c>
      <c r="K42" s="36"/>
      <c r="L42" s="36"/>
      <c r="M42" s="147"/>
      <c r="N42" s="26"/>
      <c r="O42" s="20">
        <v>3</v>
      </c>
      <c r="P42" s="156"/>
      <c r="Q42" s="99">
        <f t="shared" ref="Q42:Q45" si="4">SUM(D42)*E42+H42*I42+M42*O42</f>
        <v>0</v>
      </c>
    </row>
    <row r="43" spans="1:17" ht="11.4" customHeight="1" x14ac:dyDescent="0.3">
      <c r="A43" s="91" t="s">
        <v>80</v>
      </c>
      <c r="B43" s="63"/>
      <c r="C43" s="105"/>
      <c r="D43" s="93"/>
      <c r="E43" s="20">
        <v>3</v>
      </c>
      <c r="F43" s="10" t="s">
        <v>85</v>
      </c>
      <c r="G43" s="55"/>
      <c r="H43" s="26"/>
      <c r="I43" s="60">
        <v>2.4</v>
      </c>
      <c r="J43" s="91" t="s">
        <v>90</v>
      </c>
      <c r="K43" s="63"/>
      <c r="L43" s="57"/>
      <c r="M43" s="153"/>
      <c r="N43" s="26"/>
      <c r="O43" s="20">
        <v>3</v>
      </c>
      <c r="P43" s="156"/>
      <c r="Q43" s="99">
        <f t="shared" si="4"/>
        <v>0</v>
      </c>
    </row>
    <row r="44" spans="1:17" ht="11.4" customHeight="1" x14ac:dyDescent="0.25">
      <c r="A44" s="65" t="s">
        <v>81</v>
      </c>
      <c r="B44" s="66"/>
      <c r="C44" s="104"/>
      <c r="D44" s="93"/>
      <c r="E44" s="20">
        <v>2.4</v>
      </c>
      <c r="F44" s="65" t="s">
        <v>86</v>
      </c>
      <c r="G44" s="11"/>
      <c r="H44" s="26"/>
      <c r="I44" s="60">
        <v>2.4</v>
      </c>
      <c r="J44" s="65" t="s">
        <v>91</v>
      </c>
      <c r="K44" s="66"/>
      <c r="L44" s="11"/>
      <c r="M44" s="153"/>
      <c r="N44" s="26"/>
      <c r="O44" s="20">
        <v>3.4</v>
      </c>
      <c r="P44" s="156"/>
      <c r="Q44" s="99">
        <f t="shared" si="4"/>
        <v>0</v>
      </c>
    </row>
    <row r="45" spans="1:17" ht="11.4" customHeight="1" x14ac:dyDescent="0.25">
      <c r="A45" s="41" t="s">
        <v>82</v>
      </c>
      <c r="B45" s="65"/>
      <c r="C45" s="178"/>
      <c r="D45" s="26"/>
      <c r="E45" s="60">
        <v>2.4</v>
      </c>
      <c r="F45" s="10" t="s">
        <v>87</v>
      </c>
      <c r="G45" s="10"/>
      <c r="H45" s="26"/>
      <c r="I45" s="20">
        <v>2.4</v>
      </c>
      <c r="J45" s="10" t="s">
        <v>61</v>
      </c>
      <c r="K45" s="10"/>
      <c r="L45" s="10"/>
      <c r="M45" s="147"/>
      <c r="N45" s="26"/>
      <c r="O45" s="20">
        <v>4.25</v>
      </c>
      <c r="P45" s="156"/>
      <c r="Q45" s="99">
        <f t="shared" si="4"/>
        <v>0</v>
      </c>
    </row>
    <row r="46" spans="1:17" ht="11.4" customHeight="1" x14ac:dyDescent="0.25">
      <c r="A46" s="180" t="s">
        <v>79</v>
      </c>
      <c r="B46" s="37"/>
      <c r="C46" s="37"/>
      <c r="D46" s="37"/>
      <c r="E46" s="37"/>
      <c r="F46" s="37"/>
      <c r="G46" s="37"/>
      <c r="H46" s="37"/>
      <c r="I46" s="37"/>
      <c r="J46" s="58"/>
      <c r="K46" s="37"/>
      <c r="L46" s="37"/>
      <c r="M46" s="37"/>
      <c r="N46" s="37"/>
      <c r="O46" s="103"/>
      <c r="P46" s="103"/>
      <c r="Q46" s="99"/>
    </row>
    <row r="47" spans="1:17" ht="11.4" customHeight="1" x14ac:dyDescent="0.3">
      <c r="A47" s="102" t="s">
        <v>2</v>
      </c>
      <c r="B47" s="172"/>
      <c r="C47" s="52"/>
      <c r="D47" s="52"/>
      <c r="E47" s="52"/>
      <c r="F47" s="52"/>
      <c r="G47" s="52"/>
      <c r="H47" s="52"/>
      <c r="I47" s="52"/>
      <c r="J47" s="50"/>
      <c r="K47" s="52"/>
      <c r="L47" s="52"/>
      <c r="M47" s="52"/>
      <c r="N47" s="52"/>
      <c r="O47" s="53"/>
      <c r="P47" s="53"/>
      <c r="Q47" s="107"/>
    </row>
    <row r="48" spans="1:17" ht="11.4" customHeight="1" x14ac:dyDescent="0.25">
      <c r="A48" s="46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35"/>
      <c r="P48" s="103"/>
      <c r="Q48" s="98"/>
    </row>
    <row r="49" spans="1:17" ht="11.4" customHeight="1" x14ac:dyDescent="0.3">
      <c r="A49" s="49" t="s">
        <v>38</v>
      </c>
      <c r="B49" s="173"/>
      <c r="C49" s="50"/>
      <c r="D49" s="50"/>
      <c r="E49" s="50"/>
      <c r="F49" s="50"/>
      <c r="G49" s="50"/>
      <c r="H49" s="50"/>
      <c r="I49" s="50"/>
      <c r="J49" s="43"/>
      <c r="K49" s="50"/>
      <c r="L49" s="50"/>
      <c r="M49" s="50"/>
      <c r="N49" s="50"/>
      <c r="O49" s="51"/>
      <c r="P49" s="163"/>
      <c r="Q49" s="107"/>
    </row>
    <row r="50" spans="1:17" ht="11.4" customHeight="1" x14ac:dyDescent="0.25">
      <c r="A50" s="42"/>
      <c r="B50" s="43"/>
      <c r="C50" s="43" t="s">
        <v>60</v>
      </c>
      <c r="D50" s="43"/>
      <c r="E50" s="43"/>
      <c r="F50" s="43"/>
      <c r="G50" s="43"/>
      <c r="H50" s="43"/>
      <c r="I50" s="43"/>
      <c r="J50" s="45"/>
      <c r="K50" s="43"/>
      <c r="L50" s="44"/>
      <c r="M50" s="40" t="s">
        <v>39</v>
      </c>
      <c r="N50" s="41"/>
      <c r="O50" s="131" t="s">
        <v>13</v>
      </c>
      <c r="P50" s="164"/>
      <c r="Q50" s="106"/>
    </row>
    <row r="51" spans="1:17" ht="11.4" customHeight="1" x14ac:dyDescent="0.25">
      <c r="A51" s="42" t="s">
        <v>58</v>
      </c>
      <c r="B51" s="43"/>
      <c r="C51" s="43"/>
      <c r="D51" s="43"/>
      <c r="E51" s="43"/>
      <c r="F51" s="43"/>
      <c r="G51" s="43"/>
      <c r="H51" s="43"/>
      <c r="I51" s="43"/>
      <c r="J51" s="45"/>
      <c r="K51" s="43"/>
      <c r="L51" s="44"/>
      <c r="M51" s="34"/>
      <c r="N51" s="10"/>
      <c r="O51" s="60">
        <v>12.5</v>
      </c>
      <c r="P51" s="160"/>
      <c r="Q51" s="99">
        <f>O51*M51</f>
        <v>0</v>
      </c>
    </row>
    <row r="52" spans="1:17" ht="11.4" customHeight="1" x14ac:dyDescent="0.25">
      <c r="A52" s="42" t="s">
        <v>59</v>
      </c>
      <c r="B52" s="43"/>
      <c r="C52" s="43"/>
      <c r="D52" s="43"/>
      <c r="E52" s="43"/>
      <c r="F52" s="43"/>
      <c r="G52" s="43"/>
      <c r="H52" s="45"/>
      <c r="I52" s="45"/>
      <c r="J52" s="56"/>
      <c r="K52" s="45"/>
      <c r="L52" s="44"/>
      <c r="M52" s="34"/>
      <c r="N52" s="10"/>
      <c r="O52" s="60">
        <v>12.5</v>
      </c>
      <c r="P52" s="160"/>
      <c r="Q52" s="99">
        <f>O52*M52</f>
        <v>0</v>
      </c>
    </row>
    <row r="53" spans="1:17" ht="11.4" customHeight="1" x14ac:dyDescent="0.25">
      <c r="A53" s="42" t="s">
        <v>56</v>
      </c>
      <c r="B53" s="43"/>
      <c r="C53" s="43"/>
      <c r="D53" s="43"/>
      <c r="E53" s="43"/>
      <c r="F53" s="43"/>
      <c r="G53" s="43"/>
      <c r="H53" s="43"/>
      <c r="I53" s="43"/>
      <c r="J53" s="45"/>
      <c r="K53" s="43"/>
      <c r="L53" s="44"/>
      <c r="M53" s="34"/>
      <c r="N53" s="10"/>
      <c r="O53" s="60">
        <v>13</v>
      </c>
      <c r="P53" s="160"/>
      <c r="Q53" s="99">
        <f>O53*M53</f>
        <v>0</v>
      </c>
    </row>
    <row r="54" spans="1:17" ht="11.4" customHeight="1" x14ac:dyDescent="0.25">
      <c r="A54" s="42" t="s">
        <v>57</v>
      </c>
      <c r="B54" s="43"/>
      <c r="C54" s="43"/>
      <c r="D54" s="43"/>
      <c r="E54" s="43"/>
      <c r="F54" s="43"/>
      <c r="G54" s="43"/>
      <c r="H54" s="45"/>
      <c r="I54" s="45"/>
      <c r="J54" s="56"/>
      <c r="K54" s="45"/>
      <c r="L54" s="44"/>
      <c r="M54" s="34"/>
      <c r="N54" s="10"/>
      <c r="O54" s="60">
        <v>13</v>
      </c>
      <c r="P54" s="165"/>
      <c r="Q54" s="100">
        <f>O54*M54</f>
        <v>0</v>
      </c>
    </row>
    <row r="55" spans="1:17" ht="6" customHeight="1" x14ac:dyDescent="0.25">
      <c r="H55" s="33"/>
      <c r="I55" s="33"/>
      <c r="J55" s="7"/>
      <c r="K55" s="33"/>
      <c r="M55" s="117"/>
      <c r="N55" s="3"/>
      <c r="O55" s="119">
        <f>SUM(Q8:Q54)</f>
        <v>0</v>
      </c>
      <c r="P55" s="119"/>
      <c r="Q55" s="119">
        <f>SUM(Q8:Q54)</f>
        <v>0</v>
      </c>
    </row>
    <row r="56" spans="1:17" ht="12.75" customHeight="1" x14ac:dyDescent="0.25">
      <c r="H56" s="33" t="s">
        <v>66</v>
      </c>
      <c r="K56" s="33"/>
      <c r="M56" s="119"/>
      <c r="N56" s="120"/>
      <c r="O56" s="118">
        <v>3.5</v>
      </c>
      <c r="P56" s="118"/>
      <c r="Q56" s="12">
        <f>IF(O55&gt;15,(M56),IF(O55&lt;20,(O56),""))</f>
        <v>3.5</v>
      </c>
    </row>
    <row r="57" spans="1:17" ht="14.4" x14ac:dyDescent="0.3">
      <c r="I57" s="56" t="s">
        <v>16</v>
      </c>
      <c r="J57" s="149"/>
      <c r="K57" s="7"/>
      <c r="Q57" s="136">
        <f>SUM(Q61)-Q59</f>
        <v>3.2110091743119265</v>
      </c>
    </row>
    <row r="58" spans="1:17" ht="4.5" customHeight="1" x14ac:dyDescent="0.25">
      <c r="I58" s="2"/>
      <c r="J58" s="8"/>
      <c r="Q58" s="135"/>
    </row>
    <row r="59" spans="1:17" ht="15.75" customHeight="1" x14ac:dyDescent="0.25">
      <c r="I59" s="5" t="s">
        <v>14</v>
      </c>
      <c r="J59" s="6">
        <v>0.09</v>
      </c>
      <c r="K59" s="8"/>
      <c r="Q59" s="12">
        <f>SUM(Q61)/109*9</f>
        <v>0.28899082568807344</v>
      </c>
    </row>
    <row r="60" spans="1:17" x14ac:dyDescent="0.25">
      <c r="Q60" s="135"/>
    </row>
    <row r="61" spans="1:17" ht="13.8" thickBot="1" x14ac:dyDescent="0.3">
      <c r="J61" s="137" t="s">
        <v>15</v>
      </c>
      <c r="K61" s="137"/>
      <c r="L61" s="137"/>
      <c r="M61" s="138" t="s">
        <v>35</v>
      </c>
      <c r="N61" s="137"/>
      <c r="O61" s="137" t="s">
        <v>34</v>
      </c>
      <c r="P61" s="137"/>
      <c r="Q61" s="139">
        <f>SUM(Q55)+Q56</f>
        <v>3.5</v>
      </c>
    </row>
  </sheetData>
  <sheetProtection selectLockedCells="1"/>
  <mergeCells count="14">
    <mergeCell ref="D27:O27"/>
    <mergeCell ref="D6:E6"/>
    <mergeCell ref="L1:Q1"/>
    <mergeCell ref="L2:Q2"/>
    <mergeCell ref="G6:H6"/>
    <mergeCell ref="L6:O6"/>
    <mergeCell ref="C1:G1"/>
    <mergeCell ref="C2:G2"/>
    <mergeCell ref="C3:G3"/>
    <mergeCell ref="C4:G4"/>
    <mergeCell ref="H3:I3"/>
    <mergeCell ref="J3:Q3"/>
    <mergeCell ref="L4:Q4"/>
    <mergeCell ref="I6:J6"/>
  </mergeCells>
  <conditionalFormatting sqref="Q39 Q50:Q54 Q34 Q41:Q46 Q8:Q31 O50:P50 I40 N40:P40">
    <cfRule type="cellIs" dxfId="5" priority="29" operator="lessThan">
      <formula>0.01</formula>
    </cfRule>
    <cfRule type="containsBlanks" dxfId="4" priority="30">
      <formula>LEN(TRIM(I8))=0</formula>
    </cfRule>
  </conditionalFormatting>
  <conditionalFormatting sqref="Q50:Q54">
    <cfRule type="colorScale" priority="26">
      <colorScale>
        <cfvo type="num" val="0"/>
        <cfvo type="max"/>
        <color theme="0"/>
        <color rgb="FFFFEF9C"/>
      </colorScale>
    </cfRule>
  </conditionalFormatting>
  <conditionalFormatting sqref="Q51:Q54">
    <cfRule type="colorScale" priority="25">
      <colorScale>
        <cfvo type="num" val="0"/>
        <cfvo type="max"/>
        <color theme="0"/>
        <color theme="0"/>
      </colorScale>
    </cfRule>
  </conditionalFormatting>
  <conditionalFormatting sqref="Q35:Q38">
    <cfRule type="cellIs" dxfId="3" priority="5" operator="lessThan">
      <formula>0.01</formula>
    </cfRule>
    <cfRule type="containsBlanks" dxfId="2" priority="6">
      <formula>LEN(TRIM(Q35))=0</formula>
    </cfRule>
  </conditionalFormatting>
  <conditionalFormatting sqref="Q56:Q61">
    <cfRule type="cellIs" dxfId="1" priority="3" operator="lessThan">
      <formula>0.01</formula>
    </cfRule>
    <cfRule type="containsBlanks" dxfId="0" priority="4">
      <formula>LEN(TRIM(Q56))=0</formula>
    </cfRule>
  </conditionalFormatting>
  <conditionalFormatting sqref="Q56:Q61">
    <cfRule type="colorScale" priority="2">
      <colorScale>
        <cfvo type="num" val="0"/>
        <cfvo type="max"/>
        <color theme="0"/>
        <color rgb="FFFFEF9C"/>
      </colorScale>
    </cfRule>
  </conditionalFormatting>
  <conditionalFormatting sqref="Q56:Q61">
    <cfRule type="colorScale" priority="1">
      <colorScale>
        <cfvo type="num" val="0"/>
        <cfvo type="max"/>
        <color theme="0"/>
        <color theme="0"/>
      </colorScale>
    </cfRule>
  </conditionalFormatting>
  <printOptions horizontalCentered="1"/>
  <pageMargins left="0.70866141732283472" right="0.70866141732283472" top="0.94488188976377963" bottom="0.74803149606299213" header="0.11811023622047245" footer="0.31496062992125984"/>
  <pageSetup paperSize="9" orientation="portrait" horizontalDpi="4294967293" r:id="rId1"/>
  <headerFooter>
    <oddHeader xml:space="preserve">&amp;L&amp;"Arial,Vet"&amp;10Bestellijst / factuur&amp;"Arial,Standaard"&amp;8
mailen naar: &amp;Uinfo@go-in.nu
&amp;Udatum: &amp;D 
tijd: &amp;T&amp;C&amp;"-,Vet"&amp;10Go in lunchroom&amp;8
&amp;"-,Standaard"Elburgplein 21 , 2803 PX Gouda 
IBAN: NL87RABO0115234586
Tel: 0182-522611&amp;R&amp;"Arial,Standaard"&amp;10&amp;G
</oddHeader>
    <oddFooter>&amp;L&amp;9Lunchroom Go In
Elburgplein 21, 2803 PX Gouda&amp;C&amp;9Kvk:57082243 te Gouda&amp;R&amp;10
 BTWnr: NL001623168B52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Go In</cp:lastModifiedBy>
  <cp:lastPrinted>2023-04-11T10:05:52Z</cp:lastPrinted>
  <dcterms:created xsi:type="dcterms:W3CDTF">2013-09-10T11:59:09Z</dcterms:created>
  <dcterms:modified xsi:type="dcterms:W3CDTF">2023-04-11T10:31:57Z</dcterms:modified>
</cp:coreProperties>
</file>